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0730" windowHeight="11760"/>
  </bookViews>
  <sheets>
    <sheet name="Merdiven Basınçlandırma" sheetId="2" r:id="rId1"/>
  </sheets>
  <definedNames>
    <definedName name="_xlnm.Print_Area" localSheetId="0">'Merdiven Basınçlandırma'!$B$2:$J$44</definedName>
  </definedNames>
  <calcPr calcId="145621"/>
</workbook>
</file>

<file path=xl/calcChain.xml><?xml version="1.0" encoding="utf-8"?>
<calcChain xmlns="http://schemas.openxmlformats.org/spreadsheetml/2006/main">
  <c r="D3" i="2" l="1"/>
  <c r="I32" i="2" l="1"/>
  <c r="I38" i="2" s="1"/>
  <c r="I26" i="2"/>
  <c r="I28" i="2" s="1"/>
  <c r="I34" i="2" l="1"/>
  <c r="I24" i="2"/>
  <c r="I30" i="2" s="1"/>
  <c r="D13" i="2"/>
  <c r="D15" i="2" s="1"/>
  <c r="D17" i="2" l="1"/>
  <c r="I36" i="2" s="1"/>
  <c r="I40" i="2" s="1"/>
  <c r="I17" i="2" s="1"/>
  <c r="I13" i="2" l="1"/>
  <c r="I15" i="2" s="1"/>
  <c r="I19" i="2" s="1"/>
  <c r="D19" i="2"/>
  <c r="D21" i="2" s="1"/>
  <c r="I42" i="2"/>
  <c r="I44" i="2" s="1"/>
</calcChain>
</file>

<file path=xl/sharedStrings.xml><?xml version="1.0" encoding="utf-8"?>
<sst xmlns="http://schemas.openxmlformats.org/spreadsheetml/2006/main" count="70" uniqueCount="43">
  <si>
    <t>m</t>
  </si>
  <si>
    <t>Pa</t>
  </si>
  <si>
    <t>m2</t>
  </si>
  <si>
    <t>N</t>
  </si>
  <si>
    <t>Bina Yüksekliği</t>
  </si>
  <si>
    <t>Bir Kattaki Toplam Duvar Alanı</t>
  </si>
  <si>
    <t>İç Duvar Sızıntı Oranı</t>
  </si>
  <si>
    <t>Dış Duvar ve Döşeme Sızıntı Oranı</t>
  </si>
  <si>
    <t>Kaçış Kapısı Genişliği</t>
  </si>
  <si>
    <t>Kaçış Kapısı Alanı</t>
  </si>
  <si>
    <t>Merdiven Eni</t>
  </si>
  <si>
    <t>Merdiven Genişliği</t>
  </si>
  <si>
    <t>Kapı Kapama Amortisör Kuvveti</t>
  </si>
  <si>
    <t>Kapı Açmak İçin Gereken Kuvvet</t>
  </si>
  <si>
    <t>Kapı Kapalı Durumu Basın Kaybı</t>
  </si>
  <si>
    <t>Kapı Açık Durumu Basınç Kaybı</t>
  </si>
  <si>
    <t>Adet</t>
  </si>
  <si>
    <t>KAPALI DURUMA GÖRE HESAPLAMALAR</t>
  </si>
  <si>
    <t>Zemin Kat Merdiven Kovası Sızıntı Alanı</t>
  </si>
  <si>
    <t>Toplam Sızıntı Alanı</t>
  </si>
  <si>
    <t xml:space="preserve">Kapalı Olan Kapılardan Sızıntı Alanı </t>
  </si>
  <si>
    <t>Kapalı Olan Kapılara Ait Duvar Sızıntı Alanı</t>
  </si>
  <si>
    <t>Yan Mahali Haricindeki Katlarda Gerçekleşecek Hava Geçiş Alanı Hesabı</t>
  </si>
  <si>
    <t>Açık Kapı Durumu Debi Hesabı</t>
  </si>
  <si>
    <t>KAPILAR AÇIK DURUMA GÖRE HESAPLAMALAR (1m/s)</t>
  </si>
  <si>
    <t>m3/s</t>
  </si>
  <si>
    <t>Bir Kattaki Merdiven Duvar Sızıntı Alanı</t>
  </si>
  <si>
    <t>Yangın Katında Merdiven Kovasından Dış Ortama Açılan Hava Geçiş Alanı</t>
  </si>
  <si>
    <t>Yangın Katında Gerçekleşecek Hava Geçiş Alanı Hesaplama</t>
  </si>
  <si>
    <t>Yangın Katında Hava Akışını Gerçekleştirecek Hava Basıncı Hesabı</t>
  </si>
  <si>
    <t>Yangın Katının Bir Üstündeki Mekanda Sızıntı Hesabı</t>
  </si>
  <si>
    <t>Yangın Mahalinin Bir Üst Katında Gerçekleşecek Hava Geçiş Alanı Hesabı</t>
  </si>
  <si>
    <t>KAÇIŞ KAPILARI AÇIK DURUMDA (15 Pa)</t>
  </si>
  <si>
    <t>Açık Kapıların Olduğu Katlarda Mer. Kov. Ve Dış Ortam Arası Toplam Sızıntı Alanı</t>
  </si>
  <si>
    <t>Açık Kapıların Bulunduğu Katlarda 15 Pa Basıncı Sağlayacak Hava Debisi</t>
  </si>
  <si>
    <t xml:space="preserve">Kapalı Kapıların Bulunduğu Katlarda 15 Pa Basıncı Sağlayacak Debi </t>
  </si>
  <si>
    <t>m3/h</t>
  </si>
  <si>
    <t>Kat Yüksekliği</t>
  </si>
  <si>
    <t>Kaçış Kapısı Sayısı</t>
  </si>
  <si>
    <t>Normal Katlarda Merdiven Kovası Sızıntı Alanı</t>
  </si>
  <si>
    <t>Debi Hesabı</t>
  </si>
  <si>
    <t>Kaçış Kapısında Debi Hesabı (1m/s)</t>
  </si>
  <si>
    <t>Airselection - MBF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</si>
</sst>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5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5" xfId="0" applyBorder="1"/>
    <xf numFmtId="0" fontId="0" fillId="0" borderId="0" xfId="0" applyFill="1"/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164" fontId="0" fillId="0" borderId="5" xfId="0" applyNumberForma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66261</xdr:colOff>
      <xdr:row>1</xdr:row>
      <xdr:rowOff>13805</xdr:rowOff>
    </xdr:from>
    <xdr:to>
      <xdr:col>15</xdr:col>
      <xdr:colOff>124240</xdr:colOff>
      <xdr:row>9</xdr:row>
      <xdr:rowOff>157371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9261" y="187740"/>
          <a:ext cx="3122544" cy="2081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showGridLines="0" tabSelected="1" zoomScale="115" zoomScaleNormal="115" workbookViewId="0">
      <selection activeCell="P22" sqref="P22"/>
    </sheetView>
  </sheetViews>
  <sheetFormatPr defaultRowHeight="12.75" x14ac:dyDescent="0.2"/>
  <cols>
    <col min="1" max="1" width="5.7109375" customWidth="1"/>
    <col min="2" max="2" width="30.7109375" customWidth="1"/>
    <col min="7" max="7" width="30.7109375" customWidth="1"/>
  </cols>
  <sheetData>
    <row r="1" spans="2:11" ht="13.5" thickBot="1" x14ac:dyDescent="0.25"/>
    <row r="2" spans="2:11" ht="24.95" customHeight="1" thickBot="1" x14ac:dyDescent="0.35">
      <c r="B2" s="29" t="s">
        <v>42</v>
      </c>
      <c r="C2" s="30"/>
      <c r="D2" s="30"/>
      <c r="E2" s="30"/>
      <c r="F2" s="30"/>
      <c r="G2" s="30"/>
      <c r="H2" s="30"/>
      <c r="I2" s="30"/>
      <c r="J2" s="31"/>
      <c r="K2" s="1"/>
    </row>
    <row r="3" spans="2:11" ht="18" customHeight="1" thickBot="1" x14ac:dyDescent="0.25">
      <c r="B3" s="6" t="s">
        <v>4</v>
      </c>
      <c r="C3" s="7"/>
      <c r="D3" s="2">
        <f>17*3</f>
        <v>51</v>
      </c>
      <c r="E3" s="5" t="s">
        <v>0</v>
      </c>
      <c r="F3" s="32"/>
      <c r="G3" s="6" t="s">
        <v>8</v>
      </c>
      <c r="H3" s="7"/>
      <c r="I3" s="2">
        <v>1</v>
      </c>
      <c r="J3" s="5" t="s">
        <v>0</v>
      </c>
    </row>
    <row r="4" spans="2:11" ht="18" customHeight="1" thickBot="1" x14ac:dyDescent="0.25">
      <c r="B4" s="6" t="s">
        <v>37</v>
      </c>
      <c r="C4" s="7"/>
      <c r="D4" s="2">
        <v>3</v>
      </c>
      <c r="E4" s="5" t="s">
        <v>0</v>
      </c>
      <c r="F4" s="33"/>
      <c r="G4" s="6" t="s">
        <v>9</v>
      </c>
      <c r="H4" s="7"/>
      <c r="I4" s="2">
        <v>2.1</v>
      </c>
      <c r="J4" s="5" t="s">
        <v>2</v>
      </c>
    </row>
    <row r="5" spans="2:11" ht="18" customHeight="1" thickBot="1" x14ac:dyDescent="0.25">
      <c r="B5" s="6" t="s">
        <v>38</v>
      </c>
      <c r="C5" s="7"/>
      <c r="D5" s="2">
        <v>17</v>
      </c>
      <c r="E5" s="4" t="s">
        <v>16</v>
      </c>
      <c r="F5" s="33"/>
      <c r="G5" s="6" t="s">
        <v>14</v>
      </c>
      <c r="H5" s="7"/>
      <c r="I5" s="2">
        <v>50</v>
      </c>
      <c r="J5" s="5" t="s">
        <v>1</v>
      </c>
    </row>
    <row r="6" spans="2:11" ht="18" customHeight="1" thickBot="1" x14ac:dyDescent="0.25">
      <c r="B6" s="6" t="s">
        <v>5</v>
      </c>
      <c r="C6" s="7"/>
      <c r="D6" s="2">
        <v>30</v>
      </c>
      <c r="E6" s="5" t="s">
        <v>2</v>
      </c>
      <c r="F6" s="33"/>
      <c r="G6" s="6" t="s">
        <v>15</v>
      </c>
      <c r="H6" s="7"/>
      <c r="I6" s="2">
        <v>15</v>
      </c>
      <c r="J6" s="5" t="s">
        <v>1</v>
      </c>
    </row>
    <row r="7" spans="2:11" ht="18" customHeight="1" thickBot="1" x14ac:dyDescent="0.25">
      <c r="B7" s="6" t="s">
        <v>10</v>
      </c>
      <c r="C7" s="7"/>
      <c r="D7" s="2">
        <v>4.8</v>
      </c>
      <c r="E7" s="5" t="s">
        <v>0</v>
      </c>
      <c r="F7" s="33"/>
      <c r="G7" s="6" t="s">
        <v>12</v>
      </c>
      <c r="H7" s="7"/>
      <c r="I7" s="2">
        <v>30</v>
      </c>
      <c r="J7" s="5" t="s">
        <v>3</v>
      </c>
    </row>
    <row r="8" spans="2:11" ht="18" customHeight="1" thickBot="1" x14ac:dyDescent="0.25">
      <c r="B8" s="6" t="s">
        <v>11</v>
      </c>
      <c r="C8" s="7"/>
      <c r="D8" s="2">
        <v>2.9</v>
      </c>
      <c r="E8" s="5" t="s">
        <v>0</v>
      </c>
      <c r="F8" s="33"/>
      <c r="G8" s="6" t="s">
        <v>13</v>
      </c>
      <c r="H8" s="7"/>
      <c r="I8" s="2">
        <v>110</v>
      </c>
      <c r="J8" s="5" t="s">
        <v>3</v>
      </c>
    </row>
    <row r="9" spans="2:11" ht="18" customHeight="1" thickBot="1" x14ac:dyDescent="0.25">
      <c r="B9" s="6" t="s">
        <v>6</v>
      </c>
      <c r="C9" s="7"/>
      <c r="D9" s="2">
        <v>1.1E-4</v>
      </c>
      <c r="E9" s="5"/>
      <c r="F9" s="33"/>
      <c r="G9" s="6"/>
      <c r="H9" s="7"/>
      <c r="I9" s="2"/>
      <c r="J9" s="5"/>
    </row>
    <row r="10" spans="2:11" ht="18" customHeight="1" thickBot="1" x14ac:dyDescent="0.25">
      <c r="B10" s="6" t="s">
        <v>7</v>
      </c>
      <c r="C10" s="7"/>
      <c r="D10" s="2">
        <v>2.1000000000000001E-4</v>
      </c>
      <c r="E10" s="5"/>
      <c r="F10" s="33"/>
      <c r="G10" s="6"/>
      <c r="H10" s="7"/>
      <c r="I10" s="2"/>
      <c r="J10" s="5"/>
    </row>
    <row r="11" spans="2:11" ht="13.5" thickBot="1" x14ac:dyDescent="0.25">
      <c r="B11" s="26" t="s">
        <v>17</v>
      </c>
      <c r="C11" s="27"/>
      <c r="D11" s="27"/>
      <c r="E11" s="28"/>
      <c r="F11" s="33"/>
      <c r="G11" s="26" t="s">
        <v>32</v>
      </c>
      <c r="H11" s="27"/>
      <c r="I11" s="27"/>
      <c r="J11" s="28"/>
    </row>
    <row r="12" spans="2:11" ht="8.1" customHeight="1" thickBot="1" x14ac:dyDescent="0.25">
      <c r="B12" s="10"/>
      <c r="C12" s="11"/>
      <c r="D12" s="11"/>
      <c r="E12" s="12"/>
      <c r="F12" s="33"/>
      <c r="G12" s="10"/>
      <c r="H12" s="11"/>
      <c r="I12" s="11"/>
      <c r="J12" s="12"/>
    </row>
    <row r="13" spans="2:11" ht="36.75" customHeight="1" thickBot="1" x14ac:dyDescent="0.25">
      <c r="B13" s="13" t="s">
        <v>26</v>
      </c>
      <c r="C13" s="14"/>
      <c r="D13" s="15">
        <f>2*(D7+D8)*D4*D9</f>
        <v>5.0819999999999997E-3</v>
      </c>
      <c r="E13" s="16" t="s">
        <v>2</v>
      </c>
      <c r="F13" s="33"/>
      <c r="G13" s="13" t="s">
        <v>33</v>
      </c>
      <c r="H13" s="14"/>
      <c r="I13" s="15">
        <f>I4+I28+I40</f>
        <v>3.0000390900093588</v>
      </c>
      <c r="J13" s="16" t="s">
        <v>2</v>
      </c>
    </row>
    <row r="14" spans="2:11" ht="8.1" customHeight="1" thickBot="1" x14ac:dyDescent="0.25">
      <c r="B14" s="17"/>
      <c r="C14" s="18"/>
      <c r="D14" s="18"/>
      <c r="E14" s="19"/>
      <c r="F14" s="33"/>
      <c r="G14" s="17"/>
      <c r="H14" s="18"/>
      <c r="I14" s="18"/>
      <c r="J14" s="19"/>
    </row>
    <row r="15" spans="2:11" ht="30" customHeight="1" thickBot="1" x14ac:dyDescent="0.25">
      <c r="B15" s="13" t="s">
        <v>18</v>
      </c>
      <c r="C15" s="14"/>
      <c r="D15" s="15">
        <f>D13+0.02</f>
        <v>2.5082E-2</v>
      </c>
      <c r="E15" s="16" t="s">
        <v>2</v>
      </c>
      <c r="F15" s="33"/>
      <c r="G15" s="13" t="s">
        <v>34</v>
      </c>
      <c r="H15" s="14"/>
      <c r="I15" s="15">
        <f>0.83*I13*(I6^0.5)</f>
        <v>9.6438541898693249</v>
      </c>
      <c r="J15" s="16" t="s">
        <v>36</v>
      </c>
    </row>
    <row r="16" spans="2:11" ht="8.1" customHeight="1" thickBot="1" x14ac:dyDescent="0.25">
      <c r="B16" s="17"/>
      <c r="C16" s="18"/>
      <c r="D16" s="18"/>
      <c r="E16" s="19"/>
      <c r="F16" s="33"/>
      <c r="G16" s="17"/>
      <c r="H16" s="18"/>
      <c r="I16" s="18"/>
      <c r="J16" s="19"/>
    </row>
    <row r="17" spans="2:11" ht="30" customHeight="1" thickBot="1" x14ac:dyDescent="0.25">
      <c r="B17" s="13" t="s">
        <v>39</v>
      </c>
      <c r="C17" s="14"/>
      <c r="D17" s="15">
        <f>D13+0.01</f>
        <v>1.5082E-2</v>
      </c>
      <c r="E17" s="16" t="s">
        <v>2</v>
      </c>
      <c r="F17" s="33"/>
      <c r="G17" s="13" t="s">
        <v>35</v>
      </c>
      <c r="H17" s="14"/>
      <c r="I17" s="15">
        <f>0.83*I40*(I6^0.5)</f>
        <v>0.3861306139627228</v>
      </c>
      <c r="J17" s="16" t="s">
        <v>36</v>
      </c>
    </row>
    <row r="18" spans="2:11" ht="8.1" customHeight="1" thickBot="1" x14ac:dyDescent="0.25">
      <c r="B18" s="17"/>
      <c r="C18" s="18"/>
      <c r="D18" s="18"/>
      <c r="E18" s="19"/>
      <c r="F18" s="33"/>
      <c r="G18" s="17"/>
      <c r="H18" s="18"/>
      <c r="I18" s="18"/>
      <c r="J18" s="19"/>
    </row>
    <row r="19" spans="2:11" ht="30" customHeight="1" thickBot="1" x14ac:dyDescent="0.25">
      <c r="B19" s="20" t="s">
        <v>19</v>
      </c>
      <c r="C19" s="21"/>
      <c r="D19" s="15">
        <f>D15+(D5*D17)+0.5</f>
        <v>0.78147600000000006</v>
      </c>
      <c r="E19" s="16" t="s">
        <v>2</v>
      </c>
      <c r="F19" s="33"/>
      <c r="G19" s="13" t="s">
        <v>40</v>
      </c>
      <c r="H19" s="14"/>
      <c r="I19" s="15">
        <f>(I15+I17)*3600/1000</f>
        <v>36.107945293795368</v>
      </c>
      <c r="J19" s="16" t="s">
        <v>36</v>
      </c>
    </row>
    <row r="20" spans="2:11" ht="8.1" customHeight="1" thickBot="1" x14ac:dyDescent="0.25">
      <c r="B20" s="17"/>
      <c r="C20" s="18"/>
      <c r="D20" s="18"/>
      <c r="E20" s="19"/>
      <c r="F20" s="34"/>
      <c r="G20" s="34"/>
      <c r="H20" s="34"/>
      <c r="I20" s="34"/>
      <c r="J20" s="35"/>
    </row>
    <row r="21" spans="2:11" ht="30" customHeight="1" thickBot="1" x14ac:dyDescent="0.25">
      <c r="B21" s="20" t="s">
        <v>40</v>
      </c>
      <c r="C21" s="21"/>
      <c r="D21" s="15">
        <f>0.83*D19*(50^0.5)*3600/1000</f>
        <v>16.511298930564006</v>
      </c>
      <c r="E21" s="16" t="s">
        <v>36</v>
      </c>
      <c r="F21" s="34"/>
      <c r="G21" s="34"/>
      <c r="H21" s="34"/>
      <c r="I21" s="34"/>
      <c r="J21" s="35"/>
    </row>
    <row r="22" spans="2:11" ht="20.100000000000001" customHeight="1" thickBot="1" x14ac:dyDescent="0.25">
      <c r="B22" s="26" t="s">
        <v>24</v>
      </c>
      <c r="C22" s="27"/>
      <c r="D22" s="27"/>
      <c r="E22" s="27"/>
      <c r="F22" s="27"/>
      <c r="G22" s="27"/>
      <c r="H22" s="27"/>
      <c r="I22" s="27"/>
      <c r="J22" s="28"/>
      <c r="K22" s="3"/>
    </row>
    <row r="23" spans="2:11" ht="8.1" customHeight="1" thickBot="1" x14ac:dyDescent="0.25">
      <c r="B23" s="10"/>
      <c r="C23" s="11"/>
      <c r="D23" s="11"/>
      <c r="E23" s="11"/>
      <c r="F23" s="11"/>
      <c r="G23" s="11"/>
      <c r="H23" s="11"/>
      <c r="I23" s="11"/>
      <c r="J23" s="12"/>
    </row>
    <row r="24" spans="2:11" ht="20.100000000000001" customHeight="1" thickBot="1" x14ac:dyDescent="0.25">
      <c r="B24" s="20" t="s">
        <v>41</v>
      </c>
      <c r="C24" s="22"/>
      <c r="D24" s="22"/>
      <c r="E24" s="22"/>
      <c r="F24" s="22"/>
      <c r="G24" s="22"/>
      <c r="H24" s="21"/>
      <c r="I24" s="23">
        <f>I4*1</f>
        <v>2.1</v>
      </c>
      <c r="J24" s="24" t="s">
        <v>25</v>
      </c>
    </row>
    <row r="25" spans="2:11" ht="8.1" customHeight="1" thickBot="1" x14ac:dyDescent="0.25">
      <c r="B25" s="17"/>
      <c r="C25" s="18"/>
      <c r="D25" s="18"/>
      <c r="E25" s="18"/>
      <c r="F25" s="18"/>
      <c r="G25" s="18"/>
      <c r="H25" s="18"/>
      <c r="I25" s="18"/>
      <c r="J25" s="19"/>
    </row>
    <row r="26" spans="2:11" ht="20.100000000000001" customHeight="1" thickBot="1" x14ac:dyDescent="0.25">
      <c r="B26" s="20" t="s">
        <v>27</v>
      </c>
      <c r="C26" s="22"/>
      <c r="D26" s="22"/>
      <c r="E26" s="22"/>
      <c r="F26" s="22"/>
      <c r="G26" s="22"/>
      <c r="H26" s="21"/>
      <c r="I26" s="23">
        <f>I4/2.5</f>
        <v>0.84000000000000008</v>
      </c>
      <c r="J26" s="24" t="s">
        <v>2</v>
      </c>
    </row>
    <row r="27" spans="2:11" ht="8.1" customHeight="1" thickBot="1" x14ac:dyDescent="0.25">
      <c r="B27" s="17"/>
      <c r="C27" s="18"/>
      <c r="D27" s="18"/>
      <c r="E27" s="18"/>
      <c r="F27" s="18"/>
      <c r="G27" s="18"/>
      <c r="H27" s="18"/>
      <c r="I27" s="18"/>
      <c r="J27" s="19"/>
    </row>
    <row r="28" spans="2:11" ht="20.100000000000001" customHeight="1" thickBot="1" x14ac:dyDescent="0.25">
      <c r="B28" s="20" t="s">
        <v>28</v>
      </c>
      <c r="C28" s="22"/>
      <c r="D28" s="22"/>
      <c r="E28" s="22"/>
      <c r="F28" s="22"/>
      <c r="G28" s="22"/>
      <c r="H28" s="21"/>
      <c r="I28" s="15">
        <f>(I4*I26)/(((I4^2)+(I26^2))^0.5)</f>
        <v>0.77992042034361786</v>
      </c>
      <c r="J28" s="24" t="s">
        <v>2</v>
      </c>
    </row>
    <row r="29" spans="2:11" ht="8.1" customHeight="1" thickBot="1" x14ac:dyDescent="0.25">
      <c r="B29" s="17"/>
      <c r="C29" s="18"/>
      <c r="D29" s="18"/>
      <c r="E29" s="18"/>
      <c r="F29" s="18"/>
      <c r="G29" s="18"/>
      <c r="H29" s="18"/>
      <c r="I29" s="18"/>
      <c r="J29" s="19"/>
    </row>
    <row r="30" spans="2:11" ht="20.100000000000001" customHeight="1" thickBot="1" x14ac:dyDescent="0.25">
      <c r="B30" s="20" t="s">
        <v>29</v>
      </c>
      <c r="C30" s="22"/>
      <c r="D30" s="22"/>
      <c r="E30" s="22"/>
      <c r="F30" s="22"/>
      <c r="G30" s="22"/>
      <c r="H30" s="21"/>
      <c r="I30" s="15">
        <f>(I24/(0.83*I28))^2</f>
        <v>10.524023806067646</v>
      </c>
      <c r="J30" s="24" t="s">
        <v>1</v>
      </c>
    </row>
    <row r="31" spans="2:11" ht="8.1" customHeight="1" thickBot="1" x14ac:dyDescent="0.25">
      <c r="B31" s="17"/>
      <c r="C31" s="18"/>
      <c r="D31" s="18"/>
      <c r="E31" s="18"/>
      <c r="F31" s="18"/>
      <c r="G31" s="18"/>
      <c r="H31" s="18"/>
      <c r="I31" s="18"/>
      <c r="J31" s="19"/>
    </row>
    <row r="32" spans="2:11" ht="20.100000000000001" customHeight="1" thickBot="1" x14ac:dyDescent="0.25">
      <c r="B32" s="8" t="s">
        <v>30</v>
      </c>
      <c r="C32" s="25"/>
      <c r="D32" s="25"/>
      <c r="E32" s="25"/>
      <c r="F32" s="25"/>
      <c r="G32" s="25"/>
      <c r="H32" s="9"/>
      <c r="I32" s="15">
        <f>0.5*D6*D4*0.00021</f>
        <v>9.4500000000000001E-3</v>
      </c>
      <c r="J32" s="24" t="s">
        <v>2</v>
      </c>
    </row>
    <row r="33" spans="2:10" ht="8.1" customHeight="1" thickBot="1" x14ac:dyDescent="0.25">
      <c r="B33" s="17"/>
      <c r="C33" s="18"/>
      <c r="D33" s="18"/>
      <c r="E33" s="18"/>
      <c r="F33" s="18"/>
      <c r="G33" s="18"/>
      <c r="H33" s="18"/>
      <c r="I33" s="18"/>
      <c r="J33" s="19"/>
    </row>
    <row r="34" spans="2:10" ht="20.100000000000001" customHeight="1" thickBot="1" x14ac:dyDescent="0.25">
      <c r="B34" s="20" t="s">
        <v>31</v>
      </c>
      <c r="C34" s="22"/>
      <c r="D34" s="22"/>
      <c r="E34" s="22"/>
      <c r="F34" s="22"/>
      <c r="G34" s="22"/>
      <c r="H34" s="21"/>
      <c r="I34" s="15">
        <f>((I4*I32)/(((I4^2)+(I32^2))^0.5))</f>
        <v>9.4499043202031351E-3</v>
      </c>
      <c r="J34" s="24" t="s">
        <v>2</v>
      </c>
    </row>
    <row r="35" spans="2:10" ht="8.1" customHeight="1" thickBot="1" x14ac:dyDescent="0.25">
      <c r="B35" s="17"/>
      <c r="C35" s="18"/>
      <c r="D35" s="18"/>
      <c r="E35" s="18"/>
      <c r="F35" s="18"/>
      <c r="G35" s="18"/>
      <c r="H35" s="18"/>
      <c r="I35" s="18"/>
      <c r="J35" s="19"/>
    </row>
    <row r="36" spans="2:10" ht="20.100000000000001" customHeight="1" thickBot="1" x14ac:dyDescent="0.25">
      <c r="B36" s="20" t="s">
        <v>20</v>
      </c>
      <c r="C36" s="22"/>
      <c r="D36" s="22"/>
      <c r="E36" s="22"/>
      <c r="F36" s="22"/>
      <c r="G36" s="22"/>
      <c r="H36" s="21"/>
      <c r="I36" s="15">
        <f>(D5-2)*D17</f>
        <v>0.22622999999999999</v>
      </c>
      <c r="J36" s="24" t="s">
        <v>2</v>
      </c>
    </row>
    <row r="37" spans="2:10" ht="8.1" customHeight="1" thickBot="1" x14ac:dyDescent="0.25">
      <c r="B37" s="17"/>
      <c r="C37" s="18"/>
      <c r="D37" s="18"/>
      <c r="E37" s="18"/>
      <c r="F37" s="18"/>
      <c r="G37" s="18"/>
      <c r="H37" s="18"/>
      <c r="I37" s="18"/>
      <c r="J37" s="19"/>
    </row>
    <row r="38" spans="2:10" ht="20.100000000000001" customHeight="1" thickBot="1" x14ac:dyDescent="0.25">
      <c r="B38" s="20" t="s">
        <v>21</v>
      </c>
      <c r="C38" s="22"/>
      <c r="D38" s="22"/>
      <c r="E38" s="22"/>
      <c r="F38" s="22"/>
      <c r="G38" s="22"/>
      <c r="H38" s="21"/>
      <c r="I38" s="15">
        <f>(D5-2)*I32</f>
        <v>0.14174999999999999</v>
      </c>
      <c r="J38" s="24" t="s">
        <v>2</v>
      </c>
    </row>
    <row r="39" spans="2:10" ht="8.1" customHeight="1" thickBot="1" x14ac:dyDescent="0.25">
      <c r="B39" s="17"/>
      <c r="C39" s="18"/>
      <c r="D39" s="18"/>
      <c r="E39" s="18"/>
      <c r="F39" s="18"/>
      <c r="G39" s="18"/>
      <c r="H39" s="18"/>
      <c r="I39" s="18"/>
      <c r="J39" s="19"/>
    </row>
    <row r="40" spans="2:10" ht="20.100000000000001" customHeight="1" thickBot="1" x14ac:dyDescent="0.25">
      <c r="B40" s="20" t="s">
        <v>22</v>
      </c>
      <c r="C40" s="22"/>
      <c r="D40" s="22"/>
      <c r="E40" s="22"/>
      <c r="F40" s="22"/>
      <c r="G40" s="22"/>
      <c r="H40" s="21"/>
      <c r="I40" s="15">
        <f>(I36*I38)/(((I36^2+I38^2))^0.5)</f>
        <v>0.1201186696657406</v>
      </c>
      <c r="J40" s="16" t="s">
        <v>2</v>
      </c>
    </row>
    <row r="41" spans="2:10" ht="8.1" customHeight="1" thickBot="1" x14ac:dyDescent="0.25">
      <c r="B41" s="17"/>
      <c r="C41" s="18"/>
      <c r="D41" s="18"/>
      <c r="E41" s="18"/>
      <c r="F41" s="18"/>
      <c r="G41" s="18"/>
      <c r="H41" s="18"/>
      <c r="I41" s="18"/>
      <c r="J41" s="19"/>
    </row>
    <row r="42" spans="2:10" ht="20.100000000000001" customHeight="1" thickBot="1" x14ac:dyDescent="0.25">
      <c r="B42" s="20" t="s">
        <v>19</v>
      </c>
      <c r="C42" s="22"/>
      <c r="D42" s="22"/>
      <c r="E42" s="22"/>
      <c r="F42" s="22"/>
      <c r="G42" s="22"/>
      <c r="H42" s="21"/>
      <c r="I42" s="15">
        <f>I4+I28+I36+I40</f>
        <v>3.2262690900093589</v>
      </c>
      <c r="J42" s="16" t="s">
        <v>2</v>
      </c>
    </row>
    <row r="43" spans="2:10" ht="8.1" customHeight="1" thickBot="1" x14ac:dyDescent="0.25">
      <c r="B43" s="17"/>
      <c r="C43" s="18"/>
      <c r="D43" s="18"/>
      <c r="E43" s="18"/>
      <c r="F43" s="18"/>
      <c r="G43" s="18"/>
      <c r="H43" s="18"/>
      <c r="I43" s="18"/>
      <c r="J43" s="19"/>
    </row>
    <row r="44" spans="2:10" ht="20.100000000000001" customHeight="1" thickBot="1" x14ac:dyDescent="0.25">
      <c r="B44" s="20" t="s">
        <v>23</v>
      </c>
      <c r="C44" s="22"/>
      <c r="D44" s="22"/>
      <c r="E44" s="22"/>
      <c r="F44" s="22"/>
      <c r="G44" s="22"/>
      <c r="H44" s="21"/>
      <c r="I44" s="15">
        <f>0.83*I42*(I30^0.5)*3600/1000</f>
        <v>31.273183371355668</v>
      </c>
      <c r="J44" s="16" t="s">
        <v>36</v>
      </c>
    </row>
  </sheetData>
  <mergeCells count="63">
    <mergeCell ref="B44:H44"/>
    <mergeCell ref="B24:H24"/>
    <mergeCell ref="B34:H34"/>
    <mergeCell ref="B36:H36"/>
    <mergeCell ref="B38:H38"/>
    <mergeCell ref="B40:H40"/>
    <mergeCell ref="B42:H42"/>
    <mergeCell ref="B31:J31"/>
    <mergeCell ref="B33:J33"/>
    <mergeCell ref="B35:J35"/>
    <mergeCell ref="B39:J39"/>
    <mergeCell ref="B41:J41"/>
    <mergeCell ref="B43:J43"/>
    <mergeCell ref="B37:J37"/>
    <mergeCell ref="B30:H30"/>
    <mergeCell ref="B32:H32"/>
    <mergeCell ref="B22:J22"/>
    <mergeCell ref="F20:J21"/>
    <mergeCell ref="B12:E12"/>
    <mergeCell ref="B14:E14"/>
    <mergeCell ref="B16:E16"/>
    <mergeCell ref="B18:E18"/>
    <mergeCell ref="B20:E20"/>
    <mergeCell ref="G13:H13"/>
    <mergeCell ref="G15:H15"/>
    <mergeCell ref="G17:H17"/>
    <mergeCell ref="G19:H19"/>
    <mergeCell ref="B13:C13"/>
    <mergeCell ref="B15:C15"/>
    <mergeCell ref="B17:C17"/>
    <mergeCell ref="B19:C19"/>
    <mergeCell ref="B21:C21"/>
    <mergeCell ref="B23:J23"/>
    <mergeCell ref="B25:J25"/>
    <mergeCell ref="B27:J27"/>
    <mergeCell ref="B29:J29"/>
    <mergeCell ref="B28:H28"/>
    <mergeCell ref="B26:H26"/>
    <mergeCell ref="B2:J2"/>
    <mergeCell ref="B3:C3"/>
    <mergeCell ref="B4:C4"/>
    <mergeCell ref="B5:C5"/>
    <mergeCell ref="B6:C6"/>
    <mergeCell ref="F3:F10"/>
    <mergeCell ref="B10:C10"/>
    <mergeCell ref="B9:C9"/>
    <mergeCell ref="G3:H3"/>
    <mergeCell ref="G4:H4"/>
    <mergeCell ref="B7:C7"/>
    <mergeCell ref="B8:C8"/>
    <mergeCell ref="B11:E11"/>
    <mergeCell ref="G7:H7"/>
    <mergeCell ref="G8:H8"/>
    <mergeCell ref="G5:H5"/>
    <mergeCell ref="G6:H6"/>
    <mergeCell ref="G11:J11"/>
    <mergeCell ref="F11:F19"/>
    <mergeCell ref="G14:J14"/>
    <mergeCell ref="G12:J12"/>
    <mergeCell ref="G16:J16"/>
    <mergeCell ref="G18:J18"/>
    <mergeCell ref="G9:H9"/>
    <mergeCell ref="G10:H10"/>
  </mergeCells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Merdiven Basınçlandırma</vt:lpstr>
      <vt:lpstr>'Merdiven Basınçlandırma'!Yazdırma_Alanı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KIKLOP</dc:creator>
  <cp:lastModifiedBy>Efe Ünal</cp:lastModifiedBy>
  <cp:lastPrinted>2016-05-10T12:52:18Z</cp:lastPrinted>
  <dcterms:created xsi:type="dcterms:W3CDTF">1999-05-26T11:21:22Z</dcterms:created>
  <dcterms:modified xsi:type="dcterms:W3CDTF">2018-10-26T10:52:54Z</dcterms:modified>
</cp:coreProperties>
</file>